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3"/>
  </bookViews>
  <sheets>
    <sheet name="ISKLSE" sheetId="1" r:id="rId1"/>
    <sheet name="BSKLSE" sheetId="2" r:id="rId2"/>
    <sheet name="EQUITYKLSE" sheetId="3" r:id="rId3"/>
    <sheet name="CFKLSE" sheetId="4" r:id="rId4"/>
  </sheets>
  <externalReferences>
    <externalReference r:id="rId7"/>
  </externalReferences>
  <definedNames>
    <definedName name="_xlnm.Print_Area" localSheetId="3">'CFKLSE'!$A$1:$F$71</definedName>
    <definedName name="_xlnm.Print_Area" localSheetId="2">'EQUITYKLSE'!$A$1:$J$59</definedName>
    <definedName name="_xlnm.Print_Area" localSheetId="0">'ISKLSE'!$A$1:$I$58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23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direct costs
</t>
        </r>
      </text>
    </comment>
    <comment ref="B27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interest income
</t>
        </r>
      </text>
    </comment>
    <comment ref="B45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comments4.xml><?xml version="1.0" encoding="utf-8"?>
<comments xmlns="http://schemas.openxmlformats.org/spreadsheetml/2006/main">
  <authors>
    <author>account_fara</author>
  </authors>
  <commentList>
    <comment ref="D31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start bayar semula pd bln september 2006</t>
        </r>
      </text>
    </comment>
  </commentList>
</comments>
</file>

<file path=xl/sharedStrings.xml><?xml version="1.0" encoding="utf-8"?>
<sst xmlns="http://schemas.openxmlformats.org/spreadsheetml/2006/main" count="208" uniqueCount="150">
  <si>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</si>
  <si>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</si>
  <si>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</si>
  <si>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</si>
  <si>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</si>
  <si>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</si>
  <si>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</si>
  <si>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</si>
  <si>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</si>
  <si>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</si>
  <si>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</si>
  <si>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</si>
  <si>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</si>
  <si>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</si>
  <si>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</si>
  <si>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</si>
  <si>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</si>
  <si>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</si>
  <si>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</si>
  <si>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</si>
  <si>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</si>
  <si>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</si>
  <si>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</si>
  <si>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</si>
  <si>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</si>
  <si>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</si>
  <si>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</si>
  <si>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Generated from Operations</t>
  </si>
  <si>
    <t>Net Cash Flow Generated From Operating Activities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</si>
  <si>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</si>
  <si>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</si>
  <si>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</si>
  <si>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</si>
  <si>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</si>
  <si>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</si>
  <si>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</si>
  <si>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</si>
  <si>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</si>
  <si>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</si>
  <si>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</si>
  <si>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</si>
  <si>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</si>
  <si>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</si>
  <si>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</si>
  <si>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</si>
  <si>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</si>
  <si>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</si>
  <si>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</si>
  <si>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</si>
  <si>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</si>
  <si>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</si>
  <si>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</si>
  <si>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</si>
  <si>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</si>
  <si>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</si>
  <si>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</si>
  <si>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</si>
  <si>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</si>
  <si>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</si>
  <si>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</si>
  <si>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</si>
  <si>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</si>
  <si>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</si>
  <si>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Net profit for the period</t>
  </si>
  <si>
    <t xml:space="preserve">Final Dividends 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</si>
  <si>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</si>
  <si>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</si>
  <si>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</si>
  <si>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</si>
  <si>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</si>
  <si>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>Borrowings</t>
  </si>
  <si>
    <t xml:space="preserve">        -Basic (sen)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</si>
  <si>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</si>
  <si>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</si>
  <si>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</si>
  <si>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</si>
  <si>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</si>
  <si>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</si>
  <si>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 xml:space="preserve">At 1 April, 2005 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</si>
  <si>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</si>
  <si>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</si>
  <si>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</si>
  <si>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</si>
  <si>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</si>
  <si>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 xml:space="preserve">        (Gain)/loss on Disposal of Asset</t>
  </si>
  <si>
    <t>Property,plant and equipment written off</t>
  </si>
  <si>
    <t>Drawdown of term loan</t>
  </si>
  <si>
    <t>Repayment of term loan</t>
  </si>
  <si>
    <t>Repayment of hire purchase</t>
  </si>
  <si>
    <t>Rights issue</t>
  </si>
  <si>
    <t xml:space="preserve">      gain not recognised in the</t>
  </si>
  <si>
    <t>Adjustment for :</t>
  </si>
  <si>
    <t>Purchase of Property, plant and equipment</t>
  </si>
  <si>
    <t>Proceeds from Long Term Borrowing</t>
  </si>
  <si>
    <t>Net Assets Per Share (sen)</t>
  </si>
  <si>
    <t>Issue of ordinary shares pursuant to ESOS</t>
  </si>
  <si>
    <t>As at 30 June 2006</t>
  </si>
  <si>
    <t>30 JUNE</t>
  </si>
  <si>
    <t>3 MONTHS</t>
  </si>
  <si>
    <t>3  MONTHS</t>
  </si>
  <si>
    <t>At 30 June 2005</t>
  </si>
  <si>
    <t>For the Period Ended 30 June 2006</t>
  </si>
  <si>
    <t>3 Months Ended</t>
  </si>
  <si>
    <t xml:space="preserve"> 30 June 2006</t>
  </si>
  <si>
    <t>3  Months Ended</t>
  </si>
  <si>
    <t>30 June 2005</t>
  </si>
  <si>
    <t>At 1 April, 2005</t>
  </si>
  <si>
    <t>At 30 June 2006</t>
  </si>
  <si>
    <t>For the period ended 30 June 2006</t>
  </si>
  <si>
    <t>For the period ended 30 June 2005</t>
  </si>
  <si>
    <t xml:space="preserve"> for the year ended 31 March 2006 and the accompanying explanatory notes attached to the interim statements.)</t>
  </si>
  <si>
    <t xml:space="preserve">for the year ended 31 March 2006 and the accompanying explanatory notes attached to the interim financial </t>
  </si>
  <si>
    <t>financial statements for the year ended 31 March 2006 and the accompanying explanatory notes attached to the</t>
  </si>
  <si>
    <t xml:space="preserve"> statements for the year ended 31 March 2006 and the accompanying explanatory notes attached to the</t>
  </si>
  <si>
    <t>Increase in Payables</t>
  </si>
  <si>
    <t>As at 31 March 2006</t>
  </si>
  <si>
    <t xml:space="preserve">The diluted EPS is not presented as the assumed conversion of ESOS in the financial period had an anti-dilutive effect </t>
  </si>
  <si>
    <t>(RESTATED)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</si>
  <si>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</si>
  <si>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</si>
  <si>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</si>
  <si>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</si>
  <si>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</si>
  <si>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</si>
  <si>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</si>
  <si>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</si>
  <si>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</si>
  <si>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</si>
  <si>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</si>
  <si>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</si>
  <si>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</si>
  <si>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</si>
  <si>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</si>
  <si>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</si>
  <si>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Retained Earnings</t>
  </si>
  <si>
    <t>Total Equity</t>
  </si>
  <si>
    <t>Non-current Liabilities</t>
  </si>
  <si>
    <t>Trade Payables</t>
  </si>
  <si>
    <t>Other Payables</t>
  </si>
  <si>
    <t>Total Liabilities</t>
  </si>
  <si>
    <t>TOTAL EQUITY AND LIABILITIES</t>
  </si>
  <si>
    <t>Cash and Cash Equivalents at End of the Period</t>
  </si>
  <si>
    <t>Cash and Cash Equivalents at Beginning of the Period</t>
  </si>
  <si>
    <t>The basic EPS is calculated based on the net profit for the period divided by the weighted average number of shares</t>
  </si>
  <si>
    <t>in issue during the period.</t>
  </si>
  <si>
    <t xml:space="preserve">[ 2006: 60,116,200; 2005: 59,509,000] </t>
  </si>
  <si>
    <t>on the earnings per share of the group.</t>
  </si>
  <si>
    <t>Net Cash (Used in)/Generated From Financing Activities.</t>
  </si>
  <si>
    <t>Net increase in Cash and Cash Equivalents</t>
  </si>
  <si>
    <t>Increase in Receivables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</si>
</sst>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_(* #,##0.0000_);_(* \(#,##0.0000\);_(* &quot;-&quot;??_);_(@_)"/>
    <numFmt numFmtId="168" formatCode="0.00_);\(0.00\)"/>
    <numFmt numFmtId="169" formatCode="_(* #,##0.000_);_(* \(#,##0.000\);_(* &quot;-&quot;??_);_(@_)"/>
    <numFmt numFmtId="170" formatCode="_(* #,##0.0000_);_(* \(#,##0.0000\);_(* &quot;-&quot;????_);_(@_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3E]dd\ mmmm\ yyyy"/>
    <numFmt numFmtId="182" formatCode="dd/mm/yy;@"/>
  </numFmts>
  <fonts count="1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 quotePrefix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3" fillId="0" borderId="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164" fontId="2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4" fontId="3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Fill="1" applyAlignment="1">
      <alignment horizontal="right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15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49" fontId="2" fillId="0" borderId="0" xfId="0" applyNumberFormat="1" applyFont="1" applyAlignment="1">
      <alignment horizontal="right"/>
    </xf>
    <xf numFmtId="164" fontId="3" fillId="0" borderId="4" xfId="15" applyNumberFormat="1" applyFont="1" applyFill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6" xfId="15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3" fontId="3" fillId="0" borderId="3" xfId="15" applyNumberFormat="1" applyFont="1" applyFill="1" applyBorder="1" applyAlignment="1">
      <alignment/>
    </xf>
    <xf numFmtId="37" fontId="3" fillId="0" borderId="3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_farah\MR-06-FARAH\Documents%20and%20Settings\account_fara\Desktop\Farah\MR\MR-06\Report\TB\Consolt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Recovered_Sheet2"/>
      <sheetName val="0000"/>
      <sheetName val="1000"/>
      <sheetName val="2000"/>
      <sheetName val="3000"/>
      <sheetName val="4000"/>
      <sheetName val="0001"/>
      <sheetName val="Actual"/>
      <sheetName val="FA"/>
    </sheetNames>
    <sheetDataSet>
      <sheetData sheetId="8">
        <row r="117">
          <cell r="Q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4"/>
  <sheetViews>
    <sheetView zoomScale="75" zoomScaleNormal="75" workbookViewId="0" topLeftCell="A13">
      <selection activeCell="C37" sqref="C37"/>
    </sheetView>
  </sheetViews>
  <sheetFormatPr defaultColWidth="9.140625" defaultRowHeight="12.75" outlineLevelRow="1"/>
  <cols>
    <col min="1" max="1" width="3.00390625" style="7" customWidth="1"/>
    <col min="2" max="2" width="37.28125" style="7" customWidth="1"/>
    <col min="3" max="3" width="16.8515625" style="7" customWidth="1"/>
    <col min="4" max="4" width="5.00390625" style="7" customWidth="1"/>
    <col min="5" max="5" width="16.421875" style="7" customWidth="1"/>
    <col min="6" max="6" width="5.7109375" style="7" customWidth="1"/>
    <col min="7" max="7" width="16.7109375" style="7" customWidth="1"/>
    <col min="8" max="8" width="3.421875" style="7" customWidth="1"/>
    <col min="9" max="9" width="16.00390625" style="7" customWidth="1"/>
    <col min="10" max="10" width="10.421875" style="7" bestFit="1" customWidth="1"/>
    <col min="11" max="11" width="9.28125" style="7" bestFit="1" customWidth="1"/>
    <col min="12" max="16384" width="9.140625" style="7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62" t="s">
        <v>4</v>
      </c>
    </row>
    <row r="7" ht="15.75">
      <c r="B7" s="1" t="s">
        <v>96</v>
      </c>
    </row>
    <row r="8" ht="15.75">
      <c r="B8" s="1" t="s">
        <v>5</v>
      </c>
    </row>
    <row r="9" spans="3:4" ht="15.75">
      <c r="C9" s="63"/>
      <c r="D9" s="63"/>
    </row>
    <row r="10" spans="4:8" ht="15.75">
      <c r="D10" s="64" t="s">
        <v>6</v>
      </c>
      <c r="G10" s="65"/>
      <c r="H10" s="64" t="s">
        <v>7</v>
      </c>
    </row>
    <row r="11" ht="15.75"/>
    <row r="12" spans="3:9" ht="15.75">
      <c r="C12" s="66"/>
      <c r="I12" s="67"/>
    </row>
    <row r="13" spans="3:9" ht="15.75">
      <c r="C13" s="67" t="s">
        <v>0</v>
      </c>
      <c r="D13" s="67"/>
      <c r="E13" s="67" t="s">
        <v>8</v>
      </c>
      <c r="G13" s="67" t="s">
        <v>98</v>
      </c>
      <c r="H13" s="67"/>
      <c r="I13" s="67" t="s">
        <v>99</v>
      </c>
    </row>
    <row r="14" spans="3:9" ht="15.75">
      <c r="C14" s="67" t="s">
        <v>9</v>
      </c>
      <c r="D14" s="67"/>
      <c r="E14" s="67" t="s">
        <v>9</v>
      </c>
      <c r="G14" s="67" t="s">
        <v>7</v>
      </c>
      <c r="H14" s="67"/>
      <c r="I14" s="67" t="s">
        <v>7</v>
      </c>
    </row>
    <row r="15" spans="3:9" ht="15.75">
      <c r="C15" s="75" t="s">
        <v>97</v>
      </c>
      <c r="D15" s="67"/>
      <c r="E15" s="68" t="str">
        <f>C15</f>
        <v>30 JUNE</v>
      </c>
      <c r="G15" s="68" t="str">
        <f>E15</f>
        <v>30 JUNE</v>
      </c>
      <c r="H15" s="67"/>
      <c r="I15" s="68" t="str">
        <f>G15</f>
        <v>30 JUNE</v>
      </c>
    </row>
    <row r="16" spans="3:9" ht="15.75">
      <c r="C16" s="67">
        <v>2006</v>
      </c>
      <c r="D16" s="67"/>
      <c r="E16" s="67">
        <v>2005</v>
      </c>
      <c r="G16" s="67">
        <v>2006</v>
      </c>
      <c r="H16" s="67"/>
      <c r="I16" s="67">
        <v>2005</v>
      </c>
    </row>
    <row r="17" spans="3:9" ht="15.75">
      <c r="C17" s="67" t="s">
        <v>10</v>
      </c>
      <c r="D17" s="67"/>
      <c r="E17" s="67" t="s">
        <v>10</v>
      </c>
      <c r="G17" s="67" t="s">
        <v>10</v>
      </c>
      <c r="H17" s="67"/>
      <c r="I17" s="67" t="s">
        <v>10</v>
      </c>
    </row>
    <row r="18" spans="3:9" ht="15.75">
      <c r="C18" s="67"/>
      <c r="D18" s="67"/>
      <c r="E18" s="67" t="s">
        <v>117</v>
      </c>
      <c r="G18" s="67"/>
      <c r="H18" s="67"/>
      <c r="I18" s="67" t="s">
        <v>117</v>
      </c>
    </row>
    <row r="19" ht="15.75"/>
    <row r="20" ht="15.75"/>
    <row r="21" spans="2:10" ht="15.75">
      <c r="B21" s="3" t="s">
        <v>11</v>
      </c>
      <c r="C21" s="4">
        <v>19284</v>
      </c>
      <c r="D21" s="5"/>
      <c r="E21" s="6">
        <v>18171</v>
      </c>
      <c r="G21" s="4">
        <f>+C21</f>
        <v>19284</v>
      </c>
      <c r="H21" s="5"/>
      <c r="I21" s="6">
        <f>+E21</f>
        <v>18171</v>
      </c>
      <c r="J21" s="35"/>
    </row>
    <row r="22" spans="2:10" ht="15.75">
      <c r="B22" s="3"/>
      <c r="C22" s="4"/>
      <c r="D22" s="5"/>
      <c r="E22" s="6"/>
      <c r="G22" s="4"/>
      <c r="H22" s="5"/>
      <c r="I22" s="6"/>
      <c r="J22" s="35"/>
    </row>
    <row r="23" spans="2:10" ht="15.75">
      <c r="B23" s="3" t="s">
        <v>118</v>
      </c>
      <c r="C23" s="6">
        <v>-12563</v>
      </c>
      <c r="D23" s="5"/>
      <c r="E23" s="6">
        <v>-11989</v>
      </c>
      <c r="G23" s="6">
        <f>+C23</f>
        <v>-12563</v>
      </c>
      <c r="H23" s="5"/>
      <c r="I23" s="6">
        <f>+E23</f>
        <v>-11989</v>
      </c>
      <c r="J23" s="35"/>
    </row>
    <row r="24" spans="2:10" ht="15.75">
      <c r="B24" s="3"/>
      <c r="C24" s="79"/>
      <c r="D24" s="5"/>
      <c r="E24" s="80"/>
      <c r="G24" s="79"/>
      <c r="H24" s="5"/>
      <c r="I24" s="80"/>
      <c r="J24" s="35"/>
    </row>
    <row r="25" spans="2:10" ht="15.75">
      <c r="B25" s="3" t="s">
        <v>119</v>
      </c>
      <c r="C25" s="4">
        <f>SUM(C21:C24)</f>
        <v>6721</v>
      </c>
      <c r="D25" s="5"/>
      <c r="E25" s="4">
        <f>SUM(E21:E24)</f>
        <v>6182</v>
      </c>
      <c r="G25" s="4">
        <f>SUM(G21:G24)</f>
        <v>6721</v>
      </c>
      <c r="H25" s="5"/>
      <c r="I25" s="4">
        <f>SUM(I21:I24)</f>
        <v>6182</v>
      </c>
      <c r="J25" s="35"/>
    </row>
    <row r="26" spans="2:10" ht="15.75">
      <c r="B26" s="3"/>
      <c r="C26" s="4"/>
      <c r="D26" s="5"/>
      <c r="E26" s="5"/>
      <c r="G26" s="4"/>
      <c r="H26" s="5"/>
      <c r="I26" s="5"/>
      <c r="J26" s="35"/>
    </row>
    <row r="27" spans="2:10" ht="15.75">
      <c r="B27" s="3" t="s">
        <v>120</v>
      </c>
      <c r="C27" s="5">
        <v>29</v>
      </c>
      <c r="D27" s="5"/>
      <c r="E27" s="5">
        <v>38</v>
      </c>
      <c r="G27" s="5">
        <f>+C27</f>
        <v>29</v>
      </c>
      <c r="H27" s="5"/>
      <c r="I27" s="5">
        <f>+E27</f>
        <v>38</v>
      </c>
      <c r="J27" s="35"/>
    </row>
    <row r="28" spans="2:10" ht="15.75">
      <c r="B28" s="3"/>
      <c r="C28" s="5"/>
      <c r="D28" s="5"/>
      <c r="E28" s="5"/>
      <c r="G28" s="5"/>
      <c r="H28" s="5"/>
      <c r="I28" s="5"/>
      <c r="J28" s="35"/>
    </row>
    <row r="29" spans="2:10" ht="15.75">
      <c r="B29" s="3" t="s">
        <v>121</v>
      </c>
      <c r="C29" s="5">
        <f>-3817+57</f>
        <v>-3760</v>
      </c>
      <c r="D29" s="5"/>
      <c r="E29" s="5">
        <f>-3910+66</f>
        <v>-3844</v>
      </c>
      <c r="G29" s="5">
        <f>+C29</f>
        <v>-3760</v>
      </c>
      <c r="H29" s="5"/>
      <c r="I29" s="5">
        <f>+E29</f>
        <v>-3844</v>
      </c>
      <c r="J29" s="35"/>
    </row>
    <row r="30" spans="2:10" ht="15.75">
      <c r="B30" s="3"/>
      <c r="C30" s="5"/>
      <c r="D30" s="5"/>
      <c r="E30" s="5"/>
      <c r="G30" s="5"/>
      <c r="H30" s="5"/>
      <c r="I30" s="5"/>
      <c r="J30" s="35"/>
    </row>
    <row r="31" spans="2:10" ht="15.75">
      <c r="B31" s="3" t="s">
        <v>122</v>
      </c>
      <c r="C31" s="5">
        <v>-578</v>
      </c>
      <c r="D31" s="5"/>
      <c r="E31" s="5">
        <v>-534</v>
      </c>
      <c r="G31" s="5">
        <f>+C31</f>
        <v>-578</v>
      </c>
      <c r="H31" s="5"/>
      <c r="I31" s="5">
        <f>+E31</f>
        <v>-534</v>
      </c>
      <c r="J31" s="35"/>
    </row>
    <row r="32" spans="2:10" ht="15.75">
      <c r="B32" s="3"/>
      <c r="C32" s="4"/>
      <c r="D32" s="5"/>
      <c r="E32" s="5"/>
      <c r="G32" s="4"/>
      <c r="H32" s="5"/>
      <c r="I32" s="5"/>
      <c r="J32" s="35"/>
    </row>
    <row r="33" spans="2:12" ht="15.75">
      <c r="B33" s="3" t="s">
        <v>123</v>
      </c>
      <c r="C33" s="6">
        <v>-57</v>
      </c>
      <c r="D33" s="5"/>
      <c r="E33" s="6">
        <v>-65</v>
      </c>
      <c r="G33" s="6">
        <f>+C33</f>
        <v>-57</v>
      </c>
      <c r="H33" s="5"/>
      <c r="I33" s="6">
        <f>+E33</f>
        <v>-65</v>
      </c>
      <c r="J33" s="35"/>
      <c r="L33" s="9"/>
    </row>
    <row r="34" spans="2:10" ht="15.75">
      <c r="B34" s="3"/>
      <c r="C34" s="4"/>
      <c r="D34" s="5"/>
      <c r="E34" s="5"/>
      <c r="G34" s="4"/>
      <c r="H34" s="5"/>
      <c r="I34" s="5"/>
      <c r="J34" s="35"/>
    </row>
    <row r="35" spans="2:10" ht="15.75">
      <c r="B35" s="3" t="s">
        <v>124</v>
      </c>
      <c r="C35" s="10">
        <f>SUM(C25:C34)</f>
        <v>2355</v>
      </c>
      <c r="D35" s="5"/>
      <c r="E35" s="10">
        <f>SUM(E25:E34)</f>
        <v>1777</v>
      </c>
      <c r="G35" s="10">
        <f>SUM(G25:G34)</f>
        <v>2355</v>
      </c>
      <c r="H35" s="5"/>
      <c r="I35" s="10">
        <f>SUM(I25:I34)</f>
        <v>1777</v>
      </c>
      <c r="J35" s="35"/>
    </row>
    <row r="36" spans="2:9" ht="15.75">
      <c r="B36" s="3"/>
      <c r="C36" s="4"/>
      <c r="D36" s="5"/>
      <c r="E36" s="5"/>
      <c r="G36" s="4"/>
      <c r="H36" s="5"/>
      <c r="I36" s="5"/>
    </row>
    <row r="37" spans="2:9" ht="15.75">
      <c r="B37" s="3" t="s">
        <v>125</v>
      </c>
      <c r="C37" s="6">
        <f>-599+17</f>
        <v>-582</v>
      </c>
      <c r="D37" s="5"/>
      <c r="E37" s="6">
        <f>-495+37</f>
        <v>-458</v>
      </c>
      <c r="G37" s="6">
        <f>+C37</f>
        <v>-582</v>
      </c>
      <c r="H37" s="5"/>
      <c r="I37" s="6">
        <f>+E37</f>
        <v>-458</v>
      </c>
    </row>
    <row r="38" spans="2:9" s="9" customFormat="1" ht="15.75" hidden="1" outlineLevel="1">
      <c r="B38" s="11" t="s">
        <v>12</v>
      </c>
      <c r="C38" s="8">
        <v>0</v>
      </c>
      <c r="D38" s="8"/>
      <c r="E38" s="11">
        <v>0</v>
      </c>
      <c r="G38" s="8">
        <v>0</v>
      </c>
      <c r="H38" s="8"/>
      <c r="I38" s="11">
        <v>0</v>
      </c>
    </row>
    <row r="39" spans="2:9" ht="15.75" collapsed="1">
      <c r="B39" s="3"/>
      <c r="C39" s="4"/>
      <c r="D39" s="5"/>
      <c r="E39" s="5"/>
      <c r="G39" s="4"/>
      <c r="H39" s="5"/>
      <c r="I39" s="5"/>
    </row>
    <row r="40" spans="2:9" ht="15.75" hidden="1">
      <c r="B40" s="3" t="s">
        <v>13</v>
      </c>
      <c r="C40" s="3">
        <v>0</v>
      </c>
      <c r="D40" s="12"/>
      <c r="E40" s="5">
        <v>0</v>
      </c>
      <c r="G40" s="3">
        <v>0</v>
      </c>
      <c r="H40" s="12"/>
      <c r="I40" s="5">
        <v>0</v>
      </c>
    </row>
    <row r="41" spans="2:9" ht="15.75" hidden="1">
      <c r="B41" s="3"/>
      <c r="C41" s="4"/>
      <c r="D41" s="5"/>
      <c r="E41" s="5"/>
      <c r="G41" s="4"/>
      <c r="H41" s="5"/>
      <c r="I41" s="5"/>
    </row>
    <row r="42" spans="2:9" ht="15.75">
      <c r="B42" s="3" t="s">
        <v>126</v>
      </c>
      <c r="C42" s="13">
        <f>SUM(C35:C41)</f>
        <v>1773</v>
      </c>
      <c r="D42" s="5"/>
      <c r="E42" s="13">
        <f>SUM(E35:E41)</f>
        <v>1319</v>
      </c>
      <c r="G42" s="13">
        <f>SUM(G35:G41)</f>
        <v>1773</v>
      </c>
      <c r="H42" s="5"/>
      <c r="I42" s="13">
        <f>SUM(I35:I41)</f>
        <v>1319</v>
      </c>
    </row>
    <row r="43" spans="2:9" ht="15.75">
      <c r="B43" s="3"/>
      <c r="C43" s="14"/>
      <c r="D43" s="14"/>
      <c r="E43" s="14"/>
      <c r="G43" s="14"/>
      <c r="H43" s="14"/>
      <c r="I43" s="14"/>
    </row>
    <row r="44" spans="2:9" ht="15.75">
      <c r="B44" s="3" t="s">
        <v>14</v>
      </c>
      <c r="C44" s="14"/>
      <c r="D44" s="14"/>
      <c r="E44" s="14"/>
      <c r="G44" s="14"/>
      <c r="H44" s="14"/>
      <c r="I44" s="14"/>
    </row>
    <row r="45" spans="2:10" ht="15.75">
      <c r="B45" s="3" t="s">
        <v>71</v>
      </c>
      <c r="C45" s="3">
        <f>1773/60116*100</f>
        <v>2.9492980238206132</v>
      </c>
      <c r="D45" s="12"/>
      <c r="E45" s="3">
        <v>2.22</v>
      </c>
      <c r="G45" s="3">
        <f>+C45</f>
        <v>2.9492980238206132</v>
      </c>
      <c r="H45" s="12"/>
      <c r="I45" s="3">
        <f>+E45</f>
        <v>2.22</v>
      </c>
      <c r="J45" s="9"/>
    </row>
    <row r="46" spans="2:9" ht="15.75">
      <c r="B46" s="3" t="s">
        <v>72</v>
      </c>
      <c r="C46" s="3">
        <v>0</v>
      </c>
      <c r="D46" s="12"/>
      <c r="E46" s="3">
        <v>0</v>
      </c>
      <c r="F46" s="3"/>
      <c r="G46" s="3">
        <f>+C46</f>
        <v>0</v>
      </c>
      <c r="H46" s="3"/>
      <c r="I46" s="3">
        <f>+E46</f>
        <v>0</v>
      </c>
    </row>
    <row r="47" spans="2:9" ht="15.75">
      <c r="B47" s="3"/>
      <c r="C47" s="3"/>
      <c r="D47" s="12"/>
      <c r="E47" s="3"/>
      <c r="F47" s="3"/>
      <c r="G47" s="3"/>
      <c r="H47" s="3"/>
      <c r="I47" s="3"/>
    </row>
    <row r="48" spans="2:9" ht="15.75">
      <c r="B48" s="3"/>
      <c r="C48" s="3"/>
      <c r="D48" s="12"/>
      <c r="E48" s="3"/>
      <c r="F48" s="3"/>
      <c r="G48" s="3"/>
      <c r="H48" s="3"/>
      <c r="I48" s="3"/>
    </row>
    <row r="49" spans="2:5" ht="15.75">
      <c r="B49" s="3"/>
      <c r="C49" s="14"/>
      <c r="D49" s="14"/>
      <c r="E49" s="14"/>
    </row>
    <row r="50" spans="2:5" ht="15.75">
      <c r="B50" s="3" t="s">
        <v>143</v>
      </c>
      <c r="C50" s="14"/>
      <c r="D50" s="14"/>
      <c r="E50" s="14"/>
    </row>
    <row r="51" spans="2:5" ht="15.75">
      <c r="B51" s="3" t="s">
        <v>144</v>
      </c>
      <c r="C51" s="14"/>
      <c r="D51" s="14"/>
      <c r="E51" s="14"/>
    </row>
    <row r="52" spans="2:5" ht="15.75">
      <c r="B52" s="3" t="s">
        <v>145</v>
      </c>
      <c r="C52" s="14"/>
      <c r="D52" s="14"/>
      <c r="E52" s="14"/>
    </row>
    <row r="53" spans="2:5" ht="15.75">
      <c r="B53" s="3"/>
      <c r="C53" s="14"/>
      <c r="D53" s="14"/>
      <c r="E53" s="14"/>
    </row>
    <row r="54" spans="2:5" ht="15.75">
      <c r="B54" s="3" t="s">
        <v>116</v>
      </c>
      <c r="C54" s="14"/>
      <c r="D54" s="14"/>
      <c r="E54" s="14"/>
    </row>
    <row r="55" spans="2:5" ht="15.75">
      <c r="B55" s="3" t="s">
        <v>146</v>
      </c>
      <c r="C55" s="14"/>
      <c r="D55" s="14"/>
      <c r="E55" s="14"/>
    </row>
    <row r="56" spans="2:5" ht="15.75">
      <c r="B56" s="3"/>
      <c r="C56" s="14"/>
      <c r="D56" s="14"/>
      <c r="E56" s="14"/>
    </row>
    <row r="57" ht="15.75">
      <c r="B57" s="3" t="s">
        <v>15</v>
      </c>
    </row>
    <row r="58" ht="15.75">
      <c r="B58" s="3" t="s">
        <v>110</v>
      </c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</sheetData>
  <printOptions/>
  <pageMargins left="0.75" right="0.75" top="1" bottom="1" header="0.5" footer="0.5"/>
  <pageSetup horizontalDpi="600" verticalDpi="600" orientation="portrait" paperSize="9" scale="63" r:id="rId3"/>
  <headerFooter alignWithMargins="0"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zoomScale="75" zoomScaleNormal="75" workbookViewId="0" topLeftCell="A28">
      <selection activeCell="G57" sqref="G57"/>
    </sheetView>
  </sheetViews>
  <sheetFormatPr defaultColWidth="9.140625" defaultRowHeight="12.75"/>
  <cols>
    <col min="1" max="1" width="7.00390625" style="20" customWidth="1"/>
    <col min="2" max="2" width="36.140625" style="20" customWidth="1"/>
    <col min="3" max="3" width="9.140625" style="20" customWidth="1"/>
    <col min="4" max="4" width="12.00390625" style="20" customWidth="1"/>
    <col min="5" max="5" width="19.00390625" style="20" customWidth="1"/>
    <col min="6" max="6" width="12.421875" style="20" customWidth="1"/>
    <col min="7" max="7" width="18.7109375" style="20" customWidth="1"/>
    <col min="8" max="8" width="9.140625" style="20" customWidth="1"/>
    <col min="9" max="9" width="21.421875" style="20" customWidth="1"/>
    <col min="10" max="10" width="14.140625" style="20" customWidth="1"/>
    <col min="11" max="16384" width="9.140625" style="20" customWidth="1"/>
  </cols>
  <sheetData>
    <row r="2" ht="15.75">
      <c r="A2" s="15" t="s">
        <v>1</v>
      </c>
    </row>
    <row r="3" ht="15.75">
      <c r="A3" s="15" t="s">
        <v>2</v>
      </c>
    </row>
    <row r="4" ht="15.75">
      <c r="A4" s="15" t="s">
        <v>3</v>
      </c>
    </row>
    <row r="5" ht="15.75">
      <c r="A5" s="15"/>
    </row>
    <row r="6" ht="15.75">
      <c r="A6" s="15" t="s">
        <v>38</v>
      </c>
    </row>
    <row r="7" ht="15.75">
      <c r="A7" s="15" t="s">
        <v>96</v>
      </c>
    </row>
    <row r="8" spans="1:5" ht="15.75">
      <c r="A8" s="1" t="s">
        <v>5</v>
      </c>
      <c r="E8" s="41"/>
    </row>
    <row r="9" spans="1:7" ht="15.75">
      <c r="A9" s="1"/>
      <c r="E9" s="41"/>
      <c r="G9" s="41" t="s">
        <v>77</v>
      </c>
    </row>
    <row r="10" spans="5:7" ht="15.75">
      <c r="E10" s="69" t="s">
        <v>96</v>
      </c>
      <c r="F10" s="41"/>
      <c r="G10" s="69" t="s">
        <v>115</v>
      </c>
    </row>
    <row r="11" spans="5:7" ht="15.75">
      <c r="E11" s="41" t="s">
        <v>10</v>
      </c>
      <c r="F11" s="41"/>
      <c r="G11" s="41" t="s">
        <v>10</v>
      </c>
    </row>
    <row r="12" ht="15.75">
      <c r="B12" s="15" t="s">
        <v>127</v>
      </c>
    </row>
    <row r="13" ht="15.75">
      <c r="B13" s="15"/>
    </row>
    <row r="14" ht="15.75">
      <c r="B14" s="15" t="s">
        <v>128</v>
      </c>
    </row>
    <row r="16" spans="2:7" ht="15.75">
      <c r="B16" s="20" t="s">
        <v>39</v>
      </c>
      <c r="E16" s="73">
        <v>31838</v>
      </c>
      <c r="F16" s="18"/>
      <c r="G16" s="74">
        <v>32096</v>
      </c>
    </row>
    <row r="17" spans="2:7" s="7" customFormat="1" ht="15.75">
      <c r="B17" s="7" t="s">
        <v>40</v>
      </c>
      <c r="E17" s="70">
        <v>544</v>
      </c>
      <c r="F17" s="5"/>
      <c r="G17" s="70">
        <v>527</v>
      </c>
    </row>
    <row r="18" spans="5:7" s="7" customFormat="1" ht="15.75">
      <c r="E18" s="81"/>
      <c r="F18" s="5"/>
      <c r="G18" s="81"/>
    </row>
    <row r="19" spans="5:7" s="7" customFormat="1" ht="15.75">
      <c r="E19" s="72">
        <f>E16+E17</f>
        <v>32382</v>
      </c>
      <c r="F19" s="5"/>
      <c r="G19" s="72">
        <f>G16+G17</f>
        <v>32623</v>
      </c>
    </row>
    <row r="20" spans="2:7" s="7" customFormat="1" ht="15.75">
      <c r="B20" s="1" t="s">
        <v>41</v>
      </c>
      <c r="E20" s="32"/>
      <c r="F20" s="5"/>
      <c r="G20" s="32"/>
    </row>
    <row r="21" spans="5:10" s="7" customFormat="1" ht="15.75">
      <c r="E21" s="31"/>
      <c r="F21" s="5"/>
      <c r="G21" s="31"/>
      <c r="I21" s="3"/>
      <c r="J21" s="3"/>
    </row>
    <row r="22" spans="2:10" s="7" customFormat="1" ht="15.75">
      <c r="B22" s="7" t="s">
        <v>129</v>
      </c>
      <c r="E22" s="71">
        <v>22416</v>
      </c>
      <c r="F22" s="5"/>
      <c r="G22" s="70">
        <v>22099</v>
      </c>
      <c r="H22" s="57"/>
      <c r="I22" s="3"/>
      <c r="J22" s="3"/>
    </row>
    <row r="23" spans="2:10" s="7" customFormat="1" ht="15.75">
      <c r="B23" s="7" t="s">
        <v>130</v>
      </c>
      <c r="E23" s="71">
        <f>3786+187+826</f>
        <v>4799</v>
      </c>
      <c r="F23" s="5"/>
      <c r="G23" s="70">
        <v>5409</v>
      </c>
      <c r="H23" s="57"/>
      <c r="I23" s="3"/>
      <c r="J23" s="3"/>
    </row>
    <row r="24" spans="2:10" s="7" customFormat="1" ht="15.75">
      <c r="B24" s="7" t="s">
        <v>33</v>
      </c>
      <c r="E24" s="71">
        <f>11723+8862</f>
        <v>20585</v>
      </c>
      <c r="F24" s="5"/>
      <c r="G24" s="70">
        <v>17321</v>
      </c>
      <c r="I24" s="3"/>
      <c r="J24" s="3"/>
    </row>
    <row r="25" spans="5:10" s="7" customFormat="1" ht="15.75">
      <c r="E25" s="70"/>
      <c r="F25" s="5"/>
      <c r="G25" s="70"/>
      <c r="I25" s="3"/>
      <c r="J25" s="3"/>
    </row>
    <row r="26" spans="5:10" s="7" customFormat="1" ht="15.75">
      <c r="E26" s="72">
        <f>E22+E23+E24</f>
        <v>47800</v>
      </c>
      <c r="F26" s="5"/>
      <c r="G26" s="72">
        <f>G22+G23+G24</f>
        <v>44829</v>
      </c>
      <c r="I26" s="3"/>
      <c r="J26" s="3"/>
    </row>
    <row r="27" spans="5:10" s="7" customFormat="1" ht="15.75">
      <c r="E27" s="32"/>
      <c r="F27" s="5"/>
      <c r="G27" s="32"/>
      <c r="I27" s="3"/>
      <c r="J27" s="3"/>
    </row>
    <row r="28" spans="2:10" s="7" customFormat="1" ht="16.5" thickBot="1">
      <c r="B28" s="1" t="s">
        <v>131</v>
      </c>
      <c r="E28" s="83">
        <f>E19+E26</f>
        <v>80182</v>
      </c>
      <c r="F28" s="5"/>
      <c r="G28" s="83">
        <f>G19+G26</f>
        <v>77452</v>
      </c>
      <c r="I28" s="3"/>
      <c r="J28" s="3"/>
    </row>
    <row r="29" spans="5:10" s="7" customFormat="1" ht="16.5" thickTop="1">
      <c r="E29" s="32"/>
      <c r="F29" s="5"/>
      <c r="G29" s="32"/>
      <c r="I29" s="3"/>
      <c r="J29" s="3"/>
    </row>
    <row r="30" spans="2:10" s="7" customFormat="1" ht="15.75">
      <c r="B30" s="1" t="s">
        <v>132</v>
      </c>
      <c r="E30" s="32"/>
      <c r="F30" s="5"/>
      <c r="G30" s="32"/>
      <c r="I30" s="3"/>
      <c r="J30" s="3"/>
    </row>
    <row r="31" spans="5:10" s="7" customFormat="1" ht="15.75">
      <c r="E31" s="32"/>
      <c r="F31" s="5"/>
      <c r="G31" s="32"/>
      <c r="I31" s="3"/>
      <c r="J31" s="3"/>
    </row>
    <row r="32" spans="2:10" s="7" customFormat="1" ht="15.75">
      <c r="B32" s="1" t="s">
        <v>133</v>
      </c>
      <c r="E32" s="32"/>
      <c r="F32" s="5"/>
      <c r="G32" s="32"/>
      <c r="I32" s="3"/>
      <c r="J32" s="3"/>
    </row>
    <row r="33" spans="5:10" s="7" customFormat="1" ht="15.75">
      <c r="E33" s="5"/>
      <c r="F33" s="5"/>
      <c r="G33" s="5"/>
      <c r="I33" s="3"/>
      <c r="J33" s="3"/>
    </row>
    <row r="34" spans="2:10" s="7" customFormat="1" ht="15.75">
      <c r="B34" s="7" t="s">
        <v>43</v>
      </c>
      <c r="E34" s="74">
        <v>60116</v>
      </c>
      <c r="F34" s="5"/>
      <c r="G34" s="74">
        <v>60116</v>
      </c>
      <c r="I34" s="3"/>
      <c r="J34" s="3"/>
    </row>
    <row r="35" spans="2:10" s="7" customFormat="1" ht="15.75">
      <c r="B35" s="7" t="s">
        <v>82</v>
      </c>
      <c r="E35" s="70">
        <v>413</v>
      </c>
      <c r="F35" s="5"/>
      <c r="G35" s="70">
        <v>413</v>
      </c>
      <c r="I35" s="3"/>
      <c r="J35" s="3"/>
    </row>
    <row r="36" spans="2:10" s="7" customFormat="1" ht="15.75">
      <c r="B36" s="7" t="s">
        <v>134</v>
      </c>
      <c r="E36" s="70">
        <f>7511-2+1773</f>
        <v>9282</v>
      </c>
      <c r="F36" s="5"/>
      <c r="G36" s="70">
        <v>7508</v>
      </c>
      <c r="I36" s="3"/>
      <c r="J36" s="3"/>
    </row>
    <row r="37" spans="5:10" s="7" customFormat="1" ht="15.75">
      <c r="E37" s="84"/>
      <c r="G37" s="84"/>
      <c r="I37" s="3"/>
      <c r="J37" s="3"/>
    </row>
    <row r="38" spans="2:10" s="7" customFormat="1" ht="15.75">
      <c r="B38" s="1" t="s">
        <v>135</v>
      </c>
      <c r="D38" s="57"/>
      <c r="E38" s="72">
        <f>SUM(E34:E37)</f>
        <v>69811</v>
      </c>
      <c r="F38" s="32"/>
      <c r="G38" s="72">
        <f>SUM(G34:G37)</f>
        <v>68037</v>
      </c>
      <c r="I38" s="3"/>
      <c r="J38" s="3"/>
    </row>
    <row r="39" spans="2:10" s="7" customFormat="1" ht="15.75">
      <c r="B39" s="1"/>
      <c r="D39" s="57"/>
      <c r="E39" s="32"/>
      <c r="F39" s="32"/>
      <c r="G39" s="32"/>
      <c r="I39" s="3"/>
      <c r="J39" s="3"/>
    </row>
    <row r="40" spans="2:10" s="7" customFormat="1" ht="15.75">
      <c r="B40" s="1" t="s">
        <v>136</v>
      </c>
      <c r="D40" s="57"/>
      <c r="E40" s="32"/>
      <c r="F40" s="32"/>
      <c r="G40" s="32"/>
      <c r="I40" s="3"/>
      <c r="J40" s="3"/>
    </row>
    <row r="41" spans="2:10" s="7" customFormat="1" ht="15.75">
      <c r="B41" s="1"/>
      <c r="E41" s="32"/>
      <c r="F41" s="32"/>
      <c r="G41" s="32"/>
      <c r="I41" s="3"/>
      <c r="J41" s="3"/>
    </row>
    <row r="42" spans="2:10" s="7" customFormat="1" ht="15.75">
      <c r="B42" s="7" t="s">
        <v>70</v>
      </c>
      <c r="E42" s="74">
        <v>3163</v>
      </c>
      <c r="F42" s="5"/>
      <c r="G42" s="74">
        <v>3304</v>
      </c>
      <c r="I42" s="3"/>
      <c r="J42" s="3"/>
    </row>
    <row r="43" spans="5:10" s="7" customFormat="1" ht="15.75">
      <c r="E43" s="70"/>
      <c r="F43" s="5"/>
      <c r="G43" s="70"/>
      <c r="I43" s="3"/>
      <c r="J43" s="3"/>
    </row>
    <row r="44" spans="4:10" s="7" customFormat="1" ht="15.75">
      <c r="D44" s="57"/>
      <c r="E44" s="72">
        <f>+E42</f>
        <v>3163</v>
      </c>
      <c r="F44" s="5"/>
      <c r="G44" s="72">
        <f>+G42</f>
        <v>3304</v>
      </c>
      <c r="I44" s="3"/>
      <c r="J44" s="3"/>
    </row>
    <row r="45" spans="2:10" s="7" customFormat="1" ht="15.75">
      <c r="B45" s="1" t="s">
        <v>42</v>
      </c>
      <c r="E45" s="5"/>
      <c r="F45" s="5"/>
      <c r="G45" s="5"/>
      <c r="I45" s="3"/>
      <c r="J45" s="3"/>
    </row>
    <row r="46" spans="2:10" s="7" customFormat="1" ht="15.75">
      <c r="B46" s="1"/>
      <c r="E46" s="5"/>
      <c r="F46" s="5"/>
      <c r="G46" s="5"/>
      <c r="I46" s="3"/>
      <c r="J46" s="3"/>
    </row>
    <row r="47" spans="2:10" s="7" customFormat="1" ht="15.75">
      <c r="B47" s="7" t="s">
        <v>70</v>
      </c>
      <c r="E47" s="73">
        <v>571</v>
      </c>
      <c r="F47" s="5"/>
      <c r="G47" s="74">
        <v>571</v>
      </c>
      <c r="H47" s="57"/>
      <c r="I47" s="3"/>
      <c r="J47" s="3"/>
    </row>
    <row r="48" spans="2:10" s="7" customFormat="1" ht="15.75">
      <c r="B48" s="7" t="s">
        <v>137</v>
      </c>
      <c r="E48" s="71">
        <v>717</v>
      </c>
      <c r="F48" s="5"/>
      <c r="G48" s="70">
        <v>396</v>
      </c>
      <c r="H48" s="57"/>
      <c r="I48" s="3"/>
      <c r="J48" s="3"/>
    </row>
    <row r="49" spans="2:10" s="7" customFormat="1" ht="15.75">
      <c r="B49" s="7" t="s">
        <v>138</v>
      </c>
      <c r="E49" s="71">
        <f>5920</f>
        <v>5920</v>
      </c>
      <c r="F49" s="5"/>
      <c r="G49" s="70">
        <v>5144</v>
      </c>
      <c r="H49" s="57"/>
      <c r="I49" s="3"/>
      <c r="J49" s="3"/>
    </row>
    <row r="50" spans="5:10" s="7" customFormat="1" ht="15.75">
      <c r="E50" s="70"/>
      <c r="F50" s="5"/>
      <c r="G50" s="70"/>
      <c r="I50" s="3"/>
      <c r="J50" s="3"/>
    </row>
    <row r="51" spans="5:10" s="7" customFormat="1" ht="15.75">
      <c r="E51" s="72">
        <f>SUM(E47:E50)</f>
        <v>7208</v>
      </c>
      <c r="F51" s="5"/>
      <c r="G51" s="72">
        <f>SUM(G47:G50)</f>
        <v>6111</v>
      </c>
      <c r="I51" s="3"/>
      <c r="J51" s="3"/>
    </row>
    <row r="52" spans="5:10" s="7" customFormat="1" ht="15.75">
      <c r="E52" s="5"/>
      <c r="F52" s="5"/>
      <c r="G52" s="5"/>
      <c r="I52" s="3"/>
      <c r="J52" s="3"/>
    </row>
    <row r="53" spans="2:10" s="7" customFormat="1" ht="15.75">
      <c r="B53" s="1" t="s">
        <v>139</v>
      </c>
      <c r="E53" s="18">
        <f>E44+E51</f>
        <v>10371</v>
      </c>
      <c r="F53" s="5"/>
      <c r="G53" s="18">
        <f>G44+G51</f>
        <v>9415</v>
      </c>
      <c r="H53" s="57"/>
      <c r="I53" s="3"/>
      <c r="J53" s="3"/>
    </row>
    <row r="54" spans="5:10" s="7" customFormat="1" ht="15.75">
      <c r="E54" s="5"/>
      <c r="F54" s="5"/>
      <c r="G54" s="5"/>
      <c r="I54" s="3"/>
      <c r="J54" s="3"/>
    </row>
    <row r="55" spans="2:10" s="7" customFormat="1" ht="16.5" thickBot="1">
      <c r="B55" s="1" t="s">
        <v>140</v>
      </c>
      <c r="E55" s="82">
        <f>E38+E53</f>
        <v>80182</v>
      </c>
      <c r="F55" s="5"/>
      <c r="G55" s="82">
        <f>G38+G53</f>
        <v>77452</v>
      </c>
      <c r="I55" s="3"/>
      <c r="J55" s="3"/>
    </row>
    <row r="56" spans="5:10" s="7" customFormat="1" ht="16.5" thickTop="1">
      <c r="E56" s="5"/>
      <c r="F56" s="5"/>
      <c r="G56" s="5"/>
      <c r="I56" s="3"/>
      <c r="J56" s="3"/>
    </row>
    <row r="57" spans="2:10" s="7" customFormat="1" ht="15.75">
      <c r="B57" s="7" t="s">
        <v>94</v>
      </c>
      <c r="E57" s="78">
        <f>(E28-E53)/E34*100</f>
        <v>116.12715416860735</v>
      </c>
      <c r="F57" s="5"/>
      <c r="G57" s="5">
        <f>(G28-G53)/G34*100</f>
        <v>113.1761926941247</v>
      </c>
      <c r="I57" s="3"/>
      <c r="J57" s="3"/>
    </row>
    <row r="58" spans="9:10" s="7" customFormat="1" ht="15.75">
      <c r="I58" s="3"/>
      <c r="J58" s="3"/>
    </row>
    <row r="59" spans="2:10" s="7" customFormat="1" ht="15.75">
      <c r="B59" s="7" t="s">
        <v>44</v>
      </c>
      <c r="I59" s="3"/>
      <c r="J59" s="3"/>
    </row>
    <row r="60" spans="2:10" s="7" customFormat="1" ht="15.75">
      <c r="B60" s="7" t="s">
        <v>111</v>
      </c>
      <c r="I60" s="3"/>
      <c r="J60" s="3"/>
    </row>
    <row r="61" spans="2:10" s="7" customFormat="1" ht="15.75">
      <c r="B61" s="7" t="s">
        <v>66</v>
      </c>
      <c r="I61" s="3"/>
      <c r="J61" s="3"/>
    </row>
    <row r="62" spans="9:10" s="7" customFormat="1" ht="15.75">
      <c r="I62" s="3"/>
      <c r="J62" s="3"/>
    </row>
    <row r="63" spans="5:7" s="7" customFormat="1" ht="15.75">
      <c r="E63" s="5"/>
      <c r="F63" s="5"/>
      <c r="G63" s="5"/>
    </row>
    <row r="64" s="7" customFormat="1" ht="15.75"/>
    <row r="65" s="7" customFormat="1" ht="15.75"/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="85" zoomScaleNormal="85" workbookViewId="0" topLeftCell="A24">
      <selection activeCell="J53" sqref="J53"/>
    </sheetView>
  </sheetViews>
  <sheetFormatPr defaultColWidth="9.140625" defaultRowHeight="12.75"/>
  <cols>
    <col min="1" max="1" width="48.140625" style="16" customWidth="1"/>
    <col min="2" max="2" width="12.00390625" style="18" customWidth="1"/>
    <col min="3" max="3" width="2.28125" style="18" customWidth="1"/>
    <col min="4" max="4" width="12.00390625" style="18" customWidth="1"/>
    <col min="5" max="5" width="3.7109375" style="19" customWidth="1"/>
    <col min="6" max="6" width="13.00390625" style="18" customWidth="1"/>
    <col min="7" max="7" width="3.00390625" style="19" customWidth="1"/>
    <col min="8" max="8" width="13.8515625" style="18" bestFit="1" customWidth="1"/>
    <col min="9" max="9" width="3.140625" style="19" customWidth="1"/>
    <col min="10" max="10" width="15.140625" style="18" customWidth="1"/>
    <col min="11" max="11" width="18.00390625" style="20" customWidth="1"/>
    <col min="12" max="12" width="11.57421875" style="20" customWidth="1"/>
    <col min="13" max="13" width="38.8515625" style="20" customWidth="1"/>
    <col min="14" max="16384" width="9.140625" style="20" customWidth="1"/>
  </cols>
  <sheetData>
    <row r="1" ht="15.75">
      <c r="A1" s="17"/>
    </row>
    <row r="2" ht="15.75">
      <c r="A2" s="21" t="s">
        <v>1</v>
      </c>
    </row>
    <row r="3" ht="15.75">
      <c r="A3" s="21" t="s">
        <v>2</v>
      </c>
    </row>
    <row r="4" ht="15.75">
      <c r="A4" s="21" t="s">
        <v>3</v>
      </c>
    </row>
    <row r="5" ht="15.75">
      <c r="A5" s="22"/>
    </row>
    <row r="6" ht="15.75">
      <c r="A6" s="22" t="s">
        <v>67</v>
      </c>
    </row>
    <row r="7" spans="1:6" ht="15.75">
      <c r="A7" s="21" t="s">
        <v>109</v>
      </c>
      <c r="B7" s="19"/>
      <c r="C7" s="19"/>
      <c r="D7" s="19"/>
      <c r="F7" s="19"/>
    </row>
    <row r="8" spans="1:6" ht="15.75">
      <c r="A8" s="2" t="s">
        <v>68</v>
      </c>
      <c r="B8" s="19"/>
      <c r="C8" s="19"/>
      <c r="D8" s="19"/>
      <c r="F8" s="19"/>
    </row>
    <row r="9" ht="15.75">
      <c r="F9" s="23" t="s">
        <v>45</v>
      </c>
    </row>
    <row r="10" spans="6:8" ht="15.75">
      <c r="F10" s="23" t="s">
        <v>46</v>
      </c>
      <c r="H10" s="23" t="s">
        <v>46</v>
      </c>
    </row>
    <row r="11" spans="2:10" ht="15.75">
      <c r="B11" s="24"/>
      <c r="C11" s="24"/>
      <c r="D11" s="24"/>
      <c r="E11" s="25"/>
      <c r="F11" s="23" t="s">
        <v>47</v>
      </c>
      <c r="G11" s="25"/>
      <c r="H11" s="23"/>
      <c r="I11" s="25"/>
      <c r="J11" s="24"/>
    </row>
    <row r="12" spans="2:10" ht="15.75">
      <c r="B12" s="23" t="s">
        <v>48</v>
      </c>
      <c r="C12" s="23"/>
      <c r="D12" s="23" t="s">
        <v>48</v>
      </c>
      <c r="E12" s="25"/>
      <c r="F12" s="23" t="s">
        <v>49</v>
      </c>
      <c r="G12" s="25"/>
      <c r="H12" s="34" t="s">
        <v>50</v>
      </c>
      <c r="I12" s="25"/>
      <c r="J12" s="24"/>
    </row>
    <row r="13" spans="2:10" ht="15.75">
      <c r="B13" s="23" t="s">
        <v>51</v>
      </c>
      <c r="C13" s="23"/>
      <c r="D13" s="23" t="s">
        <v>79</v>
      </c>
      <c r="E13" s="25"/>
      <c r="F13" s="23" t="s">
        <v>52</v>
      </c>
      <c r="G13" s="25"/>
      <c r="H13" s="34" t="s">
        <v>53</v>
      </c>
      <c r="I13" s="25"/>
      <c r="J13" s="23" t="s">
        <v>54</v>
      </c>
    </row>
    <row r="14" spans="1:10" ht="15.75">
      <c r="A14" s="21"/>
      <c r="B14" s="23" t="s">
        <v>20</v>
      </c>
      <c r="C14" s="23"/>
      <c r="D14" s="23" t="s">
        <v>20</v>
      </c>
      <c r="E14" s="25"/>
      <c r="F14" s="23" t="s">
        <v>20</v>
      </c>
      <c r="G14" s="25"/>
      <c r="H14" s="34" t="s">
        <v>20</v>
      </c>
      <c r="I14" s="25"/>
      <c r="J14" s="23" t="s">
        <v>20</v>
      </c>
    </row>
    <row r="15" spans="1:8" ht="15.75" hidden="1">
      <c r="A15" s="21" t="s">
        <v>61</v>
      </c>
      <c r="H15" s="5"/>
    </row>
    <row r="16" spans="1:10" ht="15.75" hidden="1">
      <c r="A16" s="16" t="s">
        <v>55</v>
      </c>
      <c r="B16" s="18">
        <v>42935</v>
      </c>
      <c r="F16" s="18">
        <v>-248</v>
      </c>
      <c r="H16" s="5">
        <v>13942</v>
      </c>
      <c r="J16" s="18">
        <v>56629</v>
      </c>
    </row>
    <row r="17" spans="1:10" ht="15.75" hidden="1">
      <c r="A17" s="16" t="s">
        <v>56</v>
      </c>
      <c r="B17" s="26">
        <v>0</v>
      </c>
      <c r="C17" s="19"/>
      <c r="D17" s="19"/>
      <c r="F17" s="26">
        <v>0</v>
      </c>
      <c r="H17" s="31">
        <v>0</v>
      </c>
      <c r="J17" s="26">
        <v>0</v>
      </c>
    </row>
    <row r="18" spans="2:10" ht="15.75">
      <c r="B18" s="19"/>
      <c r="C18" s="19"/>
      <c r="D18" s="19"/>
      <c r="F18" s="19"/>
      <c r="H18" s="32"/>
      <c r="J18" s="19"/>
    </row>
    <row r="19" spans="1:11" ht="15.75">
      <c r="A19" s="21" t="s">
        <v>78</v>
      </c>
      <c r="B19" s="19">
        <v>51522</v>
      </c>
      <c r="C19" s="19"/>
      <c r="D19" s="19">
        <v>0</v>
      </c>
      <c r="F19" s="19">
        <v>-279</v>
      </c>
      <c r="H19" s="32">
        <v>7894</v>
      </c>
      <c r="J19" s="18">
        <f>B19+F19+H19</f>
        <v>59137</v>
      </c>
      <c r="K19" s="28"/>
    </row>
    <row r="20" spans="1:11" ht="15.75" hidden="1">
      <c r="A20" s="16" t="s">
        <v>95</v>
      </c>
      <c r="B20" s="19">
        <v>0</v>
      </c>
      <c r="C20" s="19"/>
      <c r="D20" s="19">
        <v>0</v>
      </c>
      <c r="F20" s="19">
        <v>0</v>
      </c>
      <c r="H20" s="32">
        <v>0</v>
      </c>
      <c r="J20" s="18">
        <f>SUM(B20:H20)</f>
        <v>0</v>
      </c>
      <c r="K20" s="28"/>
    </row>
    <row r="21" spans="1:11" ht="15.75">
      <c r="A21" s="16" t="s">
        <v>63</v>
      </c>
      <c r="B21" s="18">
        <v>0</v>
      </c>
      <c r="D21" s="18">
        <v>0</v>
      </c>
      <c r="F21" s="18">
        <v>0</v>
      </c>
      <c r="H21" s="5">
        <v>1319</v>
      </c>
      <c r="J21" s="18">
        <f>H21</f>
        <v>1319</v>
      </c>
      <c r="K21" s="28"/>
    </row>
    <row r="22" spans="1:11" ht="15.75" hidden="1">
      <c r="A22" s="16" t="s">
        <v>64</v>
      </c>
      <c r="B22" s="18">
        <v>0</v>
      </c>
      <c r="D22" s="18">
        <v>0</v>
      </c>
      <c r="F22" s="18">
        <v>0</v>
      </c>
      <c r="H22" s="5">
        <v>0</v>
      </c>
      <c r="J22" s="18">
        <f>H22</f>
        <v>0</v>
      </c>
      <c r="K22" s="18"/>
    </row>
    <row r="23" spans="1:11" ht="15.75" hidden="1">
      <c r="A23" s="16" t="s">
        <v>65</v>
      </c>
      <c r="B23" s="18">
        <v>0</v>
      </c>
      <c r="F23" s="18">
        <v>0</v>
      </c>
      <c r="H23" s="5">
        <v>0</v>
      </c>
      <c r="J23" s="18">
        <f>H23</f>
        <v>0</v>
      </c>
      <c r="K23" s="18"/>
    </row>
    <row r="24" spans="1:11" ht="15.75">
      <c r="A24" s="16" t="s">
        <v>89</v>
      </c>
      <c r="B24" s="18">
        <v>8586</v>
      </c>
      <c r="D24" s="18">
        <v>410</v>
      </c>
      <c r="F24" s="18">
        <v>0</v>
      </c>
      <c r="H24" s="5">
        <v>0</v>
      </c>
      <c r="J24" s="18">
        <f>SUM(B24:H24)</f>
        <v>8996</v>
      </c>
      <c r="K24" s="18"/>
    </row>
    <row r="25" spans="1:11" ht="15.75">
      <c r="A25" s="16" t="s">
        <v>57</v>
      </c>
      <c r="K25" s="18"/>
    </row>
    <row r="26" ht="15.75">
      <c r="A26" s="16" t="s">
        <v>58</v>
      </c>
    </row>
    <row r="27" ht="15.75">
      <c r="A27" s="16" t="s">
        <v>90</v>
      </c>
    </row>
    <row r="28" spans="1:10" ht="15.75">
      <c r="A28" s="16" t="s">
        <v>59</v>
      </c>
      <c r="B28" s="19">
        <v>0</v>
      </c>
      <c r="C28" s="19"/>
      <c r="D28" s="19">
        <v>0</v>
      </c>
      <c r="F28" s="32">
        <v>96</v>
      </c>
      <c r="H28" s="19">
        <v>0</v>
      </c>
      <c r="J28" s="18">
        <f>F28</f>
        <v>96</v>
      </c>
    </row>
    <row r="29" spans="1:13" ht="15.75">
      <c r="A29" s="21" t="s">
        <v>100</v>
      </c>
      <c r="B29" s="27">
        <f>SUM(B19:B28)</f>
        <v>60108</v>
      </c>
      <c r="C29" s="19"/>
      <c r="D29" s="27">
        <f>SUM(D19:D28)</f>
        <v>410</v>
      </c>
      <c r="F29" s="27">
        <f>SUM(F19:F28)</f>
        <v>-183</v>
      </c>
      <c r="H29" s="27">
        <f>SUM(H19:H28)</f>
        <v>9213</v>
      </c>
      <c r="J29" s="27">
        <f>SUM(J19:J28)</f>
        <v>69548</v>
      </c>
      <c r="K29" s="28"/>
      <c r="L29" s="28"/>
      <c r="M29" s="28"/>
    </row>
    <row r="30" spans="1:13" ht="15.75">
      <c r="A30" s="21"/>
      <c r="B30" s="19"/>
      <c r="C30" s="19"/>
      <c r="D30" s="19"/>
      <c r="F30" s="19"/>
      <c r="H30" s="19"/>
      <c r="J30" s="19"/>
      <c r="K30" s="28"/>
      <c r="L30" s="28"/>
      <c r="M30" s="28"/>
    </row>
    <row r="31" spans="1:13" ht="15.75">
      <c r="A31" s="21"/>
      <c r="B31" s="19"/>
      <c r="C31" s="19"/>
      <c r="D31" s="19"/>
      <c r="F31" s="19"/>
      <c r="H31" s="19"/>
      <c r="J31" s="19"/>
      <c r="K31" s="28"/>
      <c r="L31" s="28"/>
      <c r="M31" s="28"/>
    </row>
    <row r="32" ht="15.75">
      <c r="A32" s="22"/>
    </row>
    <row r="33" ht="15.75">
      <c r="A33" s="22" t="s">
        <v>67</v>
      </c>
    </row>
    <row r="34" ht="15.75">
      <c r="A34" s="21" t="s">
        <v>108</v>
      </c>
    </row>
    <row r="35" ht="15.75" hidden="1">
      <c r="A35" s="33" t="s">
        <v>80</v>
      </c>
    </row>
    <row r="36" ht="15.75">
      <c r="A36" s="33"/>
    </row>
    <row r="37" spans="1:6" ht="15.75">
      <c r="A37" s="21"/>
      <c r="F37" s="23" t="s">
        <v>45</v>
      </c>
    </row>
    <row r="38" spans="1:8" ht="15.75">
      <c r="A38" s="21"/>
      <c r="E38" s="29"/>
      <c r="F38" s="23" t="s">
        <v>46</v>
      </c>
      <c r="H38" s="23" t="s">
        <v>46</v>
      </c>
    </row>
    <row r="39" spans="1:10" ht="15.75">
      <c r="A39" s="21"/>
      <c r="B39" s="24"/>
      <c r="C39" s="24"/>
      <c r="D39" s="24"/>
      <c r="E39" s="25"/>
      <c r="F39" s="23" t="s">
        <v>47</v>
      </c>
      <c r="G39" s="25"/>
      <c r="H39" s="24"/>
      <c r="I39" s="25"/>
      <c r="J39" s="24"/>
    </row>
    <row r="40" spans="1:10" ht="15.75">
      <c r="A40" s="21"/>
      <c r="B40" s="24" t="s">
        <v>48</v>
      </c>
      <c r="C40" s="24"/>
      <c r="D40" s="23" t="s">
        <v>48</v>
      </c>
      <c r="E40" s="25"/>
      <c r="F40" s="23" t="s">
        <v>49</v>
      </c>
      <c r="G40" s="25"/>
      <c r="H40" s="23" t="s">
        <v>50</v>
      </c>
      <c r="I40" s="25"/>
      <c r="J40" s="24"/>
    </row>
    <row r="41" spans="1:10" ht="15.75">
      <c r="A41" s="21"/>
      <c r="B41" s="24" t="s">
        <v>51</v>
      </c>
      <c r="C41" s="24"/>
      <c r="D41" s="23" t="s">
        <v>79</v>
      </c>
      <c r="E41" s="25"/>
      <c r="F41" s="23" t="s">
        <v>52</v>
      </c>
      <c r="G41" s="25"/>
      <c r="H41" s="23" t="s">
        <v>53</v>
      </c>
      <c r="I41" s="25"/>
      <c r="J41" s="23" t="s">
        <v>54</v>
      </c>
    </row>
    <row r="42" spans="1:10" ht="15.75">
      <c r="A42" s="21"/>
      <c r="B42" s="23" t="s">
        <v>20</v>
      </c>
      <c r="C42" s="23"/>
      <c r="D42" s="23" t="s">
        <v>20</v>
      </c>
      <c r="E42" s="30"/>
      <c r="F42" s="23" t="s">
        <v>20</v>
      </c>
      <c r="G42" s="30"/>
      <c r="H42" s="23" t="s">
        <v>20</v>
      </c>
      <c r="I42" s="30"/>
      <c r="J42" s="23" t="s">
        <v>20</v>
      </c>
    </row>
    <row r="43" spans="1:10" ht="15.75">
      <c r="A43" s="21"/>
      <c r="B43" s="23"/>
      <c r="C43" s="23"/>
      <c r="D43" s="23"/>
      <c r="E43" s="30"/>
      <c r="F43" s="23"/>
      <c r="G43" s="30"/>
      <c r="H43" s="23"/>
      <c r="I43" s="30"/>
      <c r="J43" s="23"/>
    </row>
    <row r="44" spans="1:10" ht="15.75">
      <c r="A44" s="21" t="s">
        <v>106</v>
      </c>
      <c r="B44" s="18">
        <v>60116</v>
      </c>
      <c r="D44" s="18">
        <v>413</v>
      </c>
      <c r="F44" s="18">
        <v>-282</v>
      </c>
      <c r="H44" s="18">
        <v>7790</v>
      </c>
      <c r="J44" s="18">
        <f>SUM(B44:I44)</f>
        <v>68037</v>
      </c>
    </row>
    <row r="45" spans="1:11" ht="15.75">
      <c r="A45" s="16" t="s">
        <v>63</v>
      </c>
      <c r="B45" s="18">
        <v>0</v>
      </c>
      <c r="D45" s="18">
        <v>0</v>
      </c>
      <c r="F45" s="18">
        <v>0</v>
      </c>
      <c r="H45" s="18">
        <v>1773</v>
      </c>
      <c r="J45" s="18">
        <f>SUM(B45:I45)</f>
        <v>1773</v>
      </c>
      <c r="K45" s="18"/>
    </row>
    <row r="46" spans="1:11" ht="15.75" hidden="1">
      <c r="A46" s="16" t="s">
        <v>64</v>
      </c>
      <c r="B46" s="18">
        <v>0</v>
      </c>
      <c r="D46" s="18">
        <v>0</v>
      </c>
      <c r="F46" s="18">
        <v>0</v>
      </c>
      <c r="H46" s="18">
        <v>0</v>
      </c>
      <c r="J46" s="18">
        <f>SUM(B46:I46)</f>
        <v>0</v>
      </c>
      <c r="K46" s="18"/>
    </row>
    <row r="47" spans="1:11" ht="15.75" hidden="1">
      <c r="A47" s="16" t="s">
        <v>65</v>
      </c>
      <c r="B47" s="18">
        <v>0</v>
      </c>
      <c r="D47" s="18">
        <v>0</v>
      </c>
      <c r="F47" s="18">
        <v>0</v>
      </c>
      <c r="H47" s="18">
        <v>0</v>
      </c>
      <c r="J47" s="18">
        <f>SUM(B47:I47)</f>
        <v>0</v>
      </c>
      <c r="K47" s="18"/>
    </row>
    <row r="48" spans="1:11" ht="15.75" hidden="1">
      <c r="A48" s="16" t="s">
        <v>81</v>
      </c>
      <c r="B48" s="18">
        <v>0</v>
      </c>
      <c r="D48" s="18">
        <v>0</v>
      </c>
      <c r="F48" s="18">
        <v>0</v>
      </c>
      <c r="H48" s="18">
        <v>0</v>
      </c>
      <c r="J48" s="18">
        <f>SUM(B48:I48)</f>
        <v>0</v>
      </c>
      <c r="K48" s="18"/>
    </row>
    <row r="49" spans="1:11" ht="15.75">
      <c r="A49" s="16" t="s">
        <v>57</v>
      </c>
      <c r="K49" s="18"/>
    </row>
    <row r="50" spans="1:11" ht="15.75">
      <c r="A50" s="16" t="s">
        <v>58</v>
      </c>
      <c r="K50" s="18"/>
    </row>
    <row r="51" spans="1:11" ht="15.75">
      <c r="A51" s="16" t="s">
        <v>90</v>
      </c>
      <c r="K51" s="18"/>
    </row>
    <row r="52" spans="1:11" ht="15.75">
      <c r="A52" s="16" t="s">
        <v>59</v>
      </c>
      <c r="B52" s="19">
        <v>0</v>
      </c>
      <c r="C52" s="19"/>
      <c r="D52" s="19">
        <v>0</v>
      </c>
      <c r="F52" s="19">
        <v>1</v>
      </c>
      <c r="H52" s="19">
        <v>0</v>
      </c>
      <c r="J52" s="18">
        <f>SUM(B52:I52)</f>
        <v>1</v>
      </c>
      <c r="K52" s="18"/>
    </row>
    <row r="53" spans="1:13" ht="15.75">
      <c r="A53" s="21" t="s">
        <v>107</v>
      </c>
      <c r="B53" s="27">
        <f>SUM(B44:B52)</f>
        <v>60116</v>
      </c>
      <c r="C53" s="19"/>
      <c r="D53" s="27">
        <f>SUM(D44:D52)</f>
        <v>413</v>
      </c>
      <c r="F53" s="27">
        <f>SUM(F44:F52)</f>
        <v>-281</v>
      </c>
      <c r="H53" s="27">
        <f>SUM(H44:H52)</f>
        <v>9563</v>
      </c>
      <c r="J53" s="27">
        <f>SUM(J44:J52)</f>
        <v>69811</v>
      </c>
      <c r="M53" s="18"/>
    </row>
    <row r="57" ht="15.75">
      <c r="A57" s="16" t="s">
        <v>60</v>
      </c>
    </row>
    <row r="58" ht="15.75">
      <c r="A58" s="16" t="s">
        <v>112</v>
      </c>
    </row>
    <row r="59" ht="15.75">
      <c r="A59" s="16" t="s">
        <v>37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85" zoomScaleNormal="85" workbookViewId="0" topLeftCell="A1">
      <selection activeCell="F15" sqref="F15"/>
    </sheetView>
  </sheetViews>
  <sheetFormatPr defaultColWidth="9.140625" defaultRowHeight="12.75" outlineLevelRow="1"/>
  <cols>
    <col min="1" max="1" width="42.28125" style="16" customWidth="1"/>
    <col min="2" max="2" width="9.140625" style="20" customWidth="1"/>
    <col min="3" max="3" width="15.28125" style="20" customWidth="1"/>
    <col min="4" max="4" width="12.7109375" style="18" customWidth="1"/>
    <col min="5" max="5" width="8.00390625" style="20" customWidth="1"/>
    <col min="6" max="6" width="12.421875" style="20" customWidth="1"/>
    <col min="7" max="7" width="8.7109375" style="20" bestFit="1" customWidth="1"/>
    <col min="8" max="9" width="9.140625" style="38" customWidth="1"/>
    <col min="10" max="10" width="11.140625" style="20" bestFit="1" customWidth="1"/>
    <col min="11" max="16384" width="9.140625" style="20" customWidth="1"/>
  </cols>
  <sheetData>
    <row r="1" spans="1:5" ht="15.75">
      <c r="A1" s="15" t="s">
        <v>1</v>
      </c>
      <c r="D1" s="36"/>
      <c r="E1" s="37"/>
    </row>
    <row r="2" spans="1:5" ht="15.75">
      <c r="A2" s="15" t="s">
        <v>2</v>
      </c>
      <c r="D2" s="36"/>
      <c r="E2" s="37"/>
    </row>
    <row r="3" spans="1:5" ht="15.75">
      <c r="A3" s="15" t="s">
        <v>3</v>
      </c>
      <c r="D3" s="36"/>
      <c r="E3" s="37"/>
    </row>
    <row r="4" spans="4:5" ht="15.75">
      <c r="D4" s="36"/>
      <c r="E4" s="37"/>
    </row>
    <row r="5" spans="1:6" ht="15.75">
      <c r="A5" s="21" t="s">
        <v>18</v>
      </c>
      <c r="D5" s="39"/>
      <c r="F5" s="40"/>
    </row>
    <row r="6" spans="1:4" ht="15.75">
      <c r="A6" s="21" t="s">
        <v>101</v>
      </c>
      <c r="D6" s="20"/>
    </row>
    <row r="7" spans="1:6" ht="15.75">
      <c r="A7" s="1" t="s">
        <v>19</v>
      </c>
      <c r="D7" s="20"/>
      <c r="F7" s="41"/>
    </row>
    <row r="8" spans="1:6" ht="15.75">
      <c r="A8" s="1"/>
      <c r="D8" s="20"/>
      <c r="F8" s="41"/>
    </row>
    <row r="9" spans="1:6" ht="15.75">
      <c r="A9" s="20"/>
      <c r="D9" s="25" t="s">
        <v>102</v>
      </c>
      <c r="F9" s="24" t="s">
        <v>104</v>
      </c>
    </row>
    <row r="10" spans="1:6" ht="15.75">
      <c r="A10" s="21"/>
      <c r="D10" s="25" t="s">
        <v>103</v>
      </c>
      <c r="F10" s="24" t="s">
        <v>105</v>
      </c>
    </row>
    <row r="11" spans="4:6" ht="15.75">
      <c r="D11" s="25" t="s">
        <v>20</v>
      </c>
      <c r="E11" s="42"/>
      <c r="F11" s="24" t="s">
        <v>20</v>
      </c>
    </row>
    <row r="12" spans="1:4" ht="15.75">
      <c r="A12" s="43" t="s">
        <v>21</v>
      </c>
      <c r="B12" s="44"/>
      <c r="C12" s="44"/>
      <c r="D12" s="20"/>
    </row>
    <row r="13" spans="1:6" ht="15.75">
      <c r="A13" s="45" t="s">
        <v>22</v>
      </c>
      <c r="B13" s="37"/>
      <c r="C13" s="37"/>
      <c r="D13" s="46">
        <f>+ISKLSE!G35</f>
        <v>2355</v>
      </c>
      <c r="F13" s="36">
        <f>+ISKLSE!I35</f>
        <v>1777</v>
      </c>
    </row>
    <row r="14" spans="1:6" ht="15.75">
      <c r="A14" s="45"/>
      <c r="B14" s="37"/>
      <c r="C14" s="37"/>
      <c r="D14" s="47"/>
      <c r="F14" s="36"/>
    </row>
    <row r="15" spans="1:6" ht="15.75">
      <c r="A15" s="45" t="s">
        <v>91</v>
      </c>
      <c r="B15" s="37"/>
      <c r="C15" s="37"/>
      <c r="D15" s="47"/>
      <c r="F15" s="36"/>
    </row>
    <row r="16" spans="1:6" ht="15.75">
      <c r="A16" s="45" t="s">
        <v>23</v>
      </c>
      <c r="B16" s="37"/>
      <c r="C16" s="37"/>
      <c r="D16" s="47">
        <f>486+158</f>
        <v>644</v>
      </c>
      <c r="F16" s="36">
        <v>402</v>
      </c>
    </row>
    <row r="17" spans="1:6" ht="15.75">
      <c r="A17" s="45" t="s">
        <v>24</v>
      </c>
      <c r="B17" s="37"/>
      <c r="C17" s="37"/>
      <c r="D17" s="47">
        <v>-29</v>
      </c>
      <c r="F17" s="36">
        <v>-38</v>
      </c>
    </row>
    <row r="18" spans="1:6" ht="15.75">
      <c r="A18" s="45" t="s">
        <v>25</v>
      </c>
      <c r="B18" s="37"/>
      <c r="C18" s="37"/>
      <c r="D18" s="47">
        <v>57</v>
      </c>
      <c r="F18" s="36">
        <v>91</v>
      </c>
    </row>
    <row r="19" spans="1:4" ht="15.75">
      <c r="A19" s="45" t="s">
        <v>74</v>
      </c>
      <c r="B19" s="37"/>
      <c r="C19" s="37"/>
      <c r="D19" s="48"/>
    </row>
    <row r="20" spans="1:6" ht="15.75">
      <c r="A20" s="45" t="s">
        <v>75</v>
      </c>
      <c r="B20" s="37"/>
      <c r="C20" s="37"/>
      <c r="D20" s="47">
        <v>-181</v>
      </c>
      <c r="F20" s="47">
        <v>318</v>
      </c>
    </row>
    <row r="21" spans="1:6" ht="15.75" hidden="1" outlineLevel="1">
      <c r="A21" s="45" t="s">
        <v>76</v>
      </c>
      <c r="B21" s="37"/>
      <c r="C21" s="37"/>
      <c r="D21" s="47">
        <v>0</v>
      </c>
      <c r="F21" s="47">
        <v>0</v>
      </c>
    </row>
    <row r="22" spans="1:6" ht="15.75" hidden="1" outlineLevel="1">
      <c r="A22" s="45" t="s">
        <v>84</v>
      </c>
      <c r="B22" s="37"/>
      <c r="C22" s="37"/>
      <c r="D22" s="36">
        <f>'[1]Actual'!$Q$117/1000</f>
        <v>0</v>
      </c>
      <c r="F22" s="36">
        <v>0</v>
      </c>
    </row>
    <row r="23" spans="1:6" ht="15.75" collapsed="1">
      <c r="A23" s="45"/>
      <c r="B23" s="37"/>
      <c r="C23" s="37"/>
      <c r="D23" s="36"/>
      <c r="E23" s="76"/>
      <c r="F23" s="36"/>
    </row>
    <row r="24" spans="1:6" ht="15.75">
      <c r="A24" s="45" t="s">
        <v>26</v>
      </c>
      <c r="B24" s="37"/>
      <c r="C24" s="37"/>
      <c r="D24" s="49">
        <f>SUM(D13:D22)</f>
        <v>2846</v>
      </c>
      <c r="E24" s="77"/>
      <c r="F24" s="49">
        <f>SUM(F13:F22)</f>
        <v>2550</v>
      </c>
    </row>
    <row r="25" spans="1:6" ht="15.75">
      <c r="A25" s="45"/>
      <c r="B25" s="37"/>
      <c r="C25" s="37"/>
      <c r="D25" s="36"/>
      <c r="E25" s="76"/>
      <c r="F25" s="36"/>
    </row>
    <row r="26" spans="1:10" ht="15.75">
      <c r="A26" s="45" t="s">
        <v>149</v>
      </c>
      <c r="B26" s="37"/>
      <c r="C26" s="37"/>
      <c r="D26" s="50">
        <v>-128</v>
      </c>
      <c r="E26" s="76"/>
      <c r="F26" s="50">
        <v>-1221</v>
      </c>
      <c r="G26" s="50"/>
      <c r="I26" s="50"/>
      <c r="J26" s="51"/>
    </row>
    <row r="27" spans="1:7" ht="15.75">
      <c r="A27" s="45" t="s">
        <v>114</v>
      </c>
      <c r="B27" s="37"/>
      <c r="C27" s="37"/>
      <c r="D27" s="50">
        <v>1097</v>
      </c>
      <c r="E27" s="76"/>
      <c r="F27" s="50">
        <v>2</v>
      </c>
      <c r="G27" s="50"/>
    </row>
    <row r="28" spans="1:6" ht="15.75">
      <c r="A28" s="45"/>
      <c r="B28" s="37"/>
      <c r="C28" s="37"/>
      <c r="D28" s="36"/>
      <c r="E28" s="76"/>
      <c r="F28" s="50"/>
    </row>
    <row r="29" spans="1:6" ht="15.75">
      <c r="A29" s="45" t="s">
        <v>27</v>
      </c>
      <c r="B29" s="37"/>
      <c r="C29" s="36"/>
      <c r="D29" s="49">
        <f>SUM(D24:D27)</f>
        <v>3815</v>
      </c>
      <c r="E29" s="77"/>
      <c r="F29" s="49">
        <f>SUM(F24:F27)</f>
        <v>1331</v>
      </c>
    </row>
    <row r="30" spans="1:6" ht="15.75">
      <c r="A30" s="45"/>
      <c r="B30" s="37"/>
      <c r="C30" s="52"/>
      <c r="D30" s="36"/>
      <c r="F30" s="36"/>
    </row>
    <row r="31" spans="1:7" s="7" customFormat="1" ht="15.75">
      <c r="A31" s="53" t="s">
        <v>16</v>
      </c>
      <c r="B31" s="54"/>
      <c r="C31" s="54"/>
      <c r="D31" s="50">
        <v>0</v>
      </c>
      <c r="F31" s="50">
        <v>-867</v>
      </c>
      <c r="G31" s="18"/>
    </row>
    <row r="32" spans="1:7" s="7" customFormat="1" ht="15.75">
      <c r="A32" s="53" t="s">
        <v>73</v>
      </c>
      <c r="B32" s="54"/>
      <c r="C32" s="54"/>
      <c r="D32" s="50">
        <f>-D18</f>
        <v>-57</v>
      </c>
      <c r="F32" s="36">
        <v>-91</v>
      </c>
      <c r="G32" s="18"/>
    </row>
    <row r="33" spans="1:6" ht="15.75">
      <c r="A33" s="45"/>
      <c r="B33" s="37"/>
      <c r="C33" s="37"/>
      <c r="D33" s="36"/>
      <c r="F33" s="36"/>
    </row>
    <row r="34" spans="1:6" ht="15.75">
      <c r="A34" s="45" t="s">
        <v>28</v>
      </c>
      <c r="B34" s="37"/>
      <c r="C34" s="37"/>
      <c r="D34" s="49">
        <f>SUM(D29:D33)</f>
        <v>3758</v>
      </c>
      <c r="F34" s="49">
        <f>SUM(F29:F33)</f>
        <v>373</v>
      </c>
    </row>
    <row r="35" spans="1:6" ht="15.75">
      <c r="A35" s="45"/>
      <c r="B35" s="37"/>
      <c r="C35" s="37"/>
      <c r="D35" s="36"/>
      <c r="F35" s="36"/>
    </row>
    <row r="36" spans="1:6" ht="15.75">
      <c r="A36" s="43" t="s">
        <v>29</v>
      </c>
      <c r="B36" s="44"/>
      <c r="C36" s="37"/>
      <c r="D36" s="36"/>
      <c r="F36" s="36"/>
    </row>
    <row r="37" spans="1:6" ht="15.75">
      <c r="A37" s="43"/>
      <c r="B37" s="44"/>
      <c r="C37" s="37"/>
      <c r="D37" s="36"/>
      <c r="F37" s="36"/>
    </row>
    <row r="38" spans="1:6" ht="15.75">
      <c r="A38" s="45" t="s">
        <v>30</v>
      </c>
      <c r="B38" s="44"/>
      <c r="C38" s="37"/>
      <c r="D38" s="36">
        <f>-D17</f>
        <v>29</v>
      </c>
      <c r="F38" s="36">
        <v>38</v>
      </c>
    </row>
    <row r="39" spans="1:9" s="7" customFormat="1" ht="15.75">
      <c r="A39" s="53" t="s">
        <v>92</v>
      </c>
      <c r="B39" s="54"/>
      <c r="C39" s="54"/>
      <c r="D39" s="50">
        <v>-383</v>
      </c>
      <c r="F39" s="50">
        <v>-883</v>
      </c>
      <c r="H39" s="9"/>
      <c r="I39" s="9"/>
    </row>
    <row r="40" spans="1:6" ht="15.75" hidden="1">
      <c r="A40" s="55" t="s">
        <v>85</v>
      </c>
      <c r="B40" s="37"/>
      <c r="C40" s="37"/>
      <c r="D40" s="36">
        <f>-D22</f>
        <v>0</v>
      </c>
      <c r="F40" s="36">
        <v>0</v>
      </c>
    </row>
    <row r="41" spans="1:6" ht="15.75">
      <c r="A41" s="45"/>
      <c r="B41" s="37"/>
      <c r="C41" s="37"/>
      <c r="D41" s="36"/>
      <c r="F41" s="36"/>
    </row>
    <row r="42" spans="1:6" ht="15.75">
      <c r="A42" s="45" t="s">
        <v>69</v>
      </c>
      <c r="B42" s="37"/>
      <c r="C42" s="37"/>
      <c r="D42" s="49">
        <f>SUM(D38:D41)</f>
        <v>-354</v>
      </c>
      <c r="F42" s="49">
        <f>SUM(F38:F41)</f>
        <v>-845</v>
      </c>
    </row>
    <row r="43" spans="1:8" ht="15.75">
      <c r="A43" s="45"/>
      <c r="B43" s="37"/>
      <c r="C43" s="37"/>
      <c r="D43" s="36"/>
      <c r="F43" s="36"/>
      <c r="H43" s="56"/>
    </row>
    <row r="44" spans="1:6" ht="15.75">
      <c r="A44" s="43" t="s">
        <v>31</v>
      </c>
      <c r="B44" s="44"/>
      <c r="C44" s="37"/>
      <c r="D44" s="36"/>
      <c r="F44" s="36"/>
    </row>
    <row r="45" spans="1:6" ht="15.75">
      <c r="A45" s="43"/>
      <c r="B45" s="44"/>
      <c r="C45" s="37"/>
      <c r="D45" s="36"/>
      <c r="F45" s="36"/>
    </row>
    <row r="46" spans="1:6" ht="15.75" hidden="1">
      <c r="A46" s="45" t="s">
        <v>93</v>
      </c>
      <c r="B46" s="44"/>
      <c r="C46" s="37"/>
      <c r="D46" s="36">
        <v>0</v>
      </c>
      <c r="F46" s="36">
        <v>0</v>
      </c>
    </row>
    <row r="47" spans="1:6" ht="15.75">
      <c r="A47" s="45" t="s">
        <v>83</v>
      </c>
      <c r="B47" s="44"/>
      <c r="C47" s="37"/>
      <c r="D47" s="50">
        <v>0</v>
      </c>
      <c r="F47" s="36">
        <v>9446</v>
      </c>
    </row>
    <row r="48" spans="1:6" ht="15.75" hidden="1">
      <c r="A48" s="45" t="s">
        <v>86</v>
      </c>
      <c r="B48" s="37"/>
      <c r="C48" s="37"/>
      <c r="D48" s="36">
        <v>0</v>
      </c>
      <c r="F48" s="36">
        <v>0</v>
      </c>
    </row>
    <row r="49" spans="1:6" ht="15.75">
      <c r="A49" s="45" t="s">
        <v>87</v>
      </c>
      <c r="B49" s="37"/>
      <c r="C49" s="37"/>
      <c r="D49" s="50">
        <f>3163-3304</f>
        <v>-141</v>
      </c>
      <c r="F49" s="36">
        <v>-132</v>
      </c>
    </row>
    <row r="50" spans="1:6" ht="15.75" hidden="1">
      <c r="A50" s="45" t="s">
        <v>88</v>
      </c>
      <c r="B50" s="37"/>
      <c r="C50" s="37"/>
      <c r="D50" s="36">
        <v>0</v>
      </c>
      <c r="F50" s="36">
        <v>0</v>
      </c>
    </row>
    <row r="51" spans="1:6" ht="15.75" hidden="1">
      <c r="A51" s="45" t="s">
        <v>32</v>
      </c>
      <c r="B51" s="37"/>
      <c r="C51" s="37"/>
      <c r="D51" s="50">
        <v>0</v>
      </c>
      <c r="F51" s="36">
        <v>0</v>
      </c>
    </row>
    <row r="52" spans="1:6" ht="15.75">
      <c r="A52" s="45"/>
      <c r="B52" s="37"/>
      <c r="C52" s="37"/>
      <c r="D52" s="36"/>
      <c r="F52" s="36"/>
    </row>
    <row r="53" spans="1:6" ht="15.75">
      <c r="A53" s="45" t="s">
        <v>147</v>
      </c>
      <c r="B53" s="37"/>
      <c r="C53" s="37"/>
      <c r="D53" s="49">
        <f>SUM(D46:D52)</f>
        <v>-141</v>
      </c>
      <c r="F53" s="49">
        <f>SUM(F46:F52)</f>
        <v>9314</v>
      </c>
    </row>
    <row r="54" spans="1:6" ht="15.75">
      <c r="A54" s="45"/>
      <c r="B54" s="37"/>
      <c r="C54" s="52"/>
      <c r="D54" s="28"/>
      <c r="F54" s="36"/>
    </row>
    <row r="55" spans="1:9" ht="15.75">
      <c r="A55" s="45" t="s">
        <v>148</v>
      </c>
      <c r="B55" s="37"/>
      <c r="C55" s="28"/>
      <c r="D55" s="28">
        <f>D34+D42+D53</f>
        <v>3263</v>
      </c>
      <c r="F55" s="28">
        <f>F34+F42+F53</f>
        <v>8842</v>
      </c>
      <c r="H55" s="36"/>
      <c r="I55" s="50"/>
    </row>
    <row r="56" spans="1:9" ht="15.75">
      <c r="A56" s="45" t="s">
        <v>62</v>
      </c>
      <c r="B56" s="37"/>
      <c r="C56" s="37"/>
      <c r="D56" s="57">
        <v>1</v>
      </c>
      <c r="F56" s="28">
        <v>96</v>
      </c>
      <c r="H56" s="36"/>
      <c r="I56" s="50"/>
    </row>
    <row r="57" spans="1:6" ht="15.75">
      <c r="A57" s="45" t="s">
        <v>142</v>
      </c>
      <c r="B57" s="37"/>
      <c r="C57" s="37"/>
      <c r="D57" s="36">
        <f>8487+8834</f>
        <v>17321</v>
      </c>
      <c r="F57" s="36">
        <v>10726</v>
      </c>
    </row>
    <row r="58" spans="1:6" ht="15.75">
      <c r="A58" s="45"/>
      <c r="B58" s="37"/>
      <c r="C58" s="37"/>
      <c r="D58" s="36"/>
      <c r="F58" s="36"/>
    </row>
    <row r="59" spans="1:6" ht="15.75">
      <c r="A59" s="43" t="s">
        <v>141</v>
      </c>
      <c r="B59" s="44"/>
      <c r="C59" s="52"/>
      <c r="D59" s="58">
        <f>SUM(D55:D58)</f>
        <v>20585</v>
      </c>
      <c r="F59" s="58">
        <f>SUM(F55:F58)</f>
        <v>19664</v>
      </c>
    </row>
    <row r="60" spans="1:6" ht="15.75">
      <c r="A60" s="45"/>
      <c r="B60" s="37"/>
      <c r="C60" s="37"/>
      <c r="D60" s="36"/>
      <c r="F60" s="36"/>
    </row>
    <row r="61" spans="1:6" ht="15.75">
      <c r="A61" s="45"/>
      <c r="B61" s="37"/>
      <c r="C61" s="37"/>
      <c r="D61" s="36"/>
      <c r="F61" s="36"/>
    </row>
    <row r="62" spans="1:6" ht="15.75">
      <c r="A62" s="45" t="s">
        <v>33</v>
      </c>
      <c r="B62" s="37"/>
      <c r="C62" s="37"/>
      <c r="D62" s="36">
        <v>11723</v>
      </c>
      <c r="F62" s="36">
        <v>13963</v>
      </c>
    </row>
    <row r="63" spans="1:6" ht="15.75">
      <c r="A63" s="45" t="s">
        <v>17</v>
      </c>
      <c r="B63" s="37"/>
      <c r="C63" s="37"/>
      <c r="D63" s="36">
        <v>8862</v>
      </c>
      <c r="F63" s="36">
        <v>5701</v>
      </c>
    </row>
    <row r="64" spans="1:6" ht="15.75" hidden="1">
      <c r="A64" s="45" t="s">
        <v>34</v>
      </c>
      <c r="B64" s="37"/>
      <c r="C64" s="37"/>
      <c r="D64" s="36">
        <v>0</v>
      </c>
      <c r="F64" s="36">
        <v>0</v>
      </c>
    </row>
    <row r="65" spans="1:6" ht="15.75">
      <c r="A65" s="43" t="s">
        <v>35</v>
      </c>
      <c r="B65" s="44"/>
      <c r="C65" s="37"/>
      <c r="D65" s="58">
        <f>SUM(D62:D64)</f>
        <v>20585</v>
      </c>
      <c r="F65" s="58">
        <f>SUM(F62:F64)</f>
        <v>19664</v>
      </c>
    </row>
    <row r="66" spans="1:6" ht="15.75">
      <c r="A66" s="45"/>
      <c r="B66" s="37"/>
      <c r="C66" s="37"/>
      <c r="D66" s="59"/>
      <c r="F66" s="59"/>
    </row>
    <row r="67" spans="1:4" ht="15.75">
      <c r="A67" s="45"/>
      <c r="B67" s="37"/>
      <c r="C67" s="37"/>
      <c r="D67" s="28"/>
    </row>
    <row r="68" spans="1:6" ht="15.75">
      <c r="A68" s="16" t="s">
        <v>36</v>
      </c>
      <c r="F68" s="18"/>
    </row>
    <row r="69" spans="1:6" ht="15.75">
      <c r="A69" s="16" t="s">
        <v>113</v>
      </c>
      <c r="F69" s="18"/>
    </row>
    <row r="70" spans="1:6" ht="15.75">
      <c r="A70" s="16" t="s">
        <v>37</v>
      </c>
      <c r="F70" s="18"/>
    </row>
    <row r="71" ht="15.75">
      <c r="F71" s="16"/>
    </row>
    <row r="72" spans="3:6" ht="15.75">
      <c r="C72" s="28"/>
      <c r="F72" s="18"/>
    </row>
    <row r="73" spans="4:6" ht="15.75">
      <c r="D73" s="36"/>
      <c r="E73" s="60"/>
      <c r="F73" s="36"/>
    </row>
    <row r="74" ht="15.75">
      <c r="F74" s="61"/>
    </row>
  </sheetData>
  <printOptions/>
  <pageMargins left="0.75" right="0.75" top="1" bottom="1" header="0.5" footer="0.5"/>
  <pageSetup horizontalDpi="600" verticalDpi="600" orientation="portrait" paperSize="9" scale="6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2006-08-22T07:06:32Z</cp:lastPrinted>
  <dcterms:created xsi:type="dcterms:W3CDTF">2004-06-22T05:33:12Z</dcterms:created>
  <dcterms:modified xsi:type="dcterms:W3CDTF">2006-08-22T09:10:10Z</dcterms:modified>
  <cp:category/>
  <cp:version/>
  <cp:contentType/>
  <cp:contentStatus/>
</cp:coreProperties>
</file>